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36616" yWindow="65416" windowWidth="29040" windowHeight="15840" activeTab="0"/>
  </bookViews>
  <sheets>
    <sheet name="EAU" sheetId="2" r:id="rId1"/>
    <sheet name="calcul" sheetId="3" state="hidden" r:id="rId2"/>
  </sheets>
  <definedNames>
    <definedName name="conso" localSheetId="1">'calcul'!#REF!</definedName>
    <definedName name="CONSO">'EAU'!$F$11</definedName>
    <definedName name="vide">'calcul'!#REF!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<sst xmlns="http://schemas.openxmlformats.org/spreadsheetml/2006/main" count="33" uniqueCount="24">
  <si>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SMEA</t>
  </si>
  <si>
    <t>REDEVANCE POLLUTION</t>
  </si>
  <si>
    <t>PRELEVEMENT A LA RESSOURCE</t>
  </si>
  <si>
    <t>tarif en €  H.T  pour 1 mètre cube</t>
  </si>
  <si>
    <t>MONTANT H.T</t>
  </si>
  <si>
    <t>TVA 5,5 %</t>
  </si>
  <si>
    <t>Tranche</t>
  </si>
  <si>
    <t>tarif</t>
  </si>
  <si>
    <t>0-300</t>
  </si>
  <si>
    <t>301-1000</t>
  </si>
  <si>
    <t>1000-6000</t>
  </si>
  <si>
    <t>6000 et +</t>
  </si>
  <si>
    <t>total</t>
  </si>
  <si>
    <t>1) Pour les compteurs dits "domestiques" (habitations) = SOUMIS à la redevance "Pollution"</t>
  </si>
  <si>
    <t>2) Pour les compteurs dits "herbagers" (jardins) = NON SOUMIS à la redevance "Pollution"</t>
  </si>
  <si>
    <r>
      <t xml:space="preserve">TOTAL TTC </t>
    </r>
    <r>
      <rPr>
        <b/>
        <sz val="14"/>
        <color rgb="FFFF0000"/>
        <rFont val="Calibri"/>
        <family val="2"/>
        <scheme val="minor"/>
      </rPr>
      <t>***</t>
    </r>
  </si>
  <si>
    <t>VOLUME CONSOMMÉ                                     à renseigner</t>
  </si>
  <si>
    <r>
      <t xml:space="preserve">TOTAL TTC </t>
    </r>
    <r>
      <rPr>
        <b/>
        <i/>
        <sz val="18"/>
        <color rgb="FFFF0000"/>
        <rFont val="Calibri"/>
        <family val="2"/>
        <scheme val="minor"/>
      </rPr>
      <t xml:space="preserve">***  </t>
    </r>
    <r>
      <rPr>
        <b/>
        <i/>
        <sz val="18"/>
        <rFont val="Calibri"/>
        <family val="2"/>
        <scheme val="minor"/>
      </rPr>
      <t>: coût estimatif, non contractuel, établi avec les données connues à ce jour</t>
    </r>
  </si>
  <si>
    <t>(facturée courant 1er semestre 2025)</t>
  </si>
  <si>
    <t>Hors  abonnement, facturé au 2ème semestre 2024</t>
  </si>
  <si>
    <t>Prix au m3</t>
  </si>
  <si>
    <r>
      <t xml:space="preserve">SIMULATEUR DE  LA FACTURE 2024 d' </t>
    </r>
    <r>
      <rPr>
        <b/>
        <sz val="20"/>
        <color rgb="FF0070C0"/>
        <rFont val="Calibri"/>
        <family val="2"/>
        <scheme val="minor"/>
      </rPr>
      <t>EAU POTABLE ( Eau consommée en 2024)</t>
    </r>
    <r>
      <rPr>
        <b/>
        <sz val="20"/>
        <color theme="1"/>
        <rFont val="Calibri"/>
        <family val="2"/>
        <scheme val="minor"/>
      </rPr>
      <t xml:space="preserve"> - Hors commune de Cérilly</t>
    </r>
  </si>
  <si>
    <t>Tarif H.T en €/m3 voté par délibération du 01/12/2023</t>
  </si>
  <si>
    <t>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</si>
</sst>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4E4E4E"/>
      <name val="Lucida Sans Unicode"/>
      <family val="2"/>
    </font>
    <font>
      <sz val="9"/>
      <color rgb="FF4E4E4E"/>
      <name val="Lucida Grande"/>
      <family val="2"/>
    </font>
    <font>
      <u val="single"/>
      <sz val="11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2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64" fontId="2" fillId="0" borderId="0" xfId="20" applyFont="1" applyBorder="1"/>
    <xf numFmtId="44" fontId="0" fillId="0" borderId="0" xfId="21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3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Monétair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025" name="AutoShape 1" descr="Image"/>
        <xdr:cNvSpPr>
          <a:spLocks noChangeAspect="1" noChangeArrowheads="1"/>
        </xdr:cNvSpPr>
      </xdr:nvSpPr>
      <xdr:spPr bwMode="auto">
        <a:xfrm>
          <a:off x="1524000" y="116490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026" name="AutoShape 2" descr="Image"/>
        <xdr:cNvSpPr>
          <a:spLocks noChangeAspect="1" noChangeArrowheads="1"/>
        </xdr:cNvSpPr>
      </xdr:nvSpPr>
      <xdr:spPr bwMode="auto">
        <a:xfrm>
          <a:off x="1524000" y="10210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027" name="AutoShape 3" descr="Image"/>
        <xdr:cNvSpPr>
          <a:spLocks noChangeAspect="1" noChangeArrowheads="1"/>
        </xdr:cNvSpPr>
      </xdr:nvSpPr>
      <xdr:spPr bwMode="auto">
        <a:xfrm>
          <a:off x="1524000" y="10210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</xdr:col>
      <xdr:colOff>247650</xdr:colOff>
      <xdr:row>12</xdr:row>
      <xdr:rowOff>295275</xdr:rowOff>
    </xdr:from>
    <xdr:to>
      <xdr:col>4</xdr:col>
      <xdr:colOff>781050</xdr:colOff>
      <xdr:row>14</xdr:row>
      <xdr:rowOff>47625</xdr:rowOff>
    </xdr:to>
    <xdr:sp macro="" textlink="">
      <xdr:nvSpPr>
        <xdr:cNvPr id="2" name="ZoneTexte 1"/>
        <xdr:cNvSpPr txBox="1"/>
      </xdr:nvSpPr>
      <xdr:spPr>
        <a:xfrm>
          <a:off x="1771650" y="4876800"/>
          <a:ext cx="2543175" cy="552450"/>
        </a:xfrm>
        <a:prstGeom prst="rect">
          <a:avLst/>
        </a:prstGeom>
        <a:ln w="19050">
          <a:headEnd type="none"/>
          <a:tailEnd type="none"/>
        </a:ln>
      </xdr:spPr>
      <xdr:style>
        <a:lnRef idx="2">
          <a:schemeClr val="accent5"/>
        </a:lnRef>
        <a:fillRef idx="1">
          <a:schemeClr val="bg1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Indiquez dans cette case le nombre</a:t>
          </a:r>
          <a:r>
            <a:rPr lang="fr-FR" sz="1200" b="1" baseline="0"/>
            <a:t> de m3 que vous avez consommé</a:t>
          </a:r>
          <a:endParaRPr lang="fr-FR" sz="1200" b="1"/>
        </a:p>
      </xdr:txBody>
    </xdr:sp>
    <xdr:clientData/>
  </xdr:twoCellAnchor>
  <xdr:twoCellAnchor>
    <xdr:from>
      <xdr:col>4</xdr:col>
      <xdr:colOff>781050</xdr:colOff>
      <xdr:row>10</xdr:row>
      <xdr:rowOff>342900</xdr:rowOff>
    </xdr:from>
    <xdr:to>
      <xdr:col>5</xdr:col>
      <xdr:colOff>466725</xdr:colOff>
      <xdr:row>12</xdr:row>
      <xdr:rowOff>276225</xdr:rowOff>
    </xdr:to>
    <xdr:cxnSp macro="">
      <xdr:nvCxnSpPr>
        <xdr:cNvPr id="6" name="Connecteur droit avec flèche 5"/>
        <xdr:cNvCxnSpPr/>
      </xdr:nvCxnSpPr>
      <xdr:spPr>
        <a:xfrm flipV="1">
          <a:off x="4314825" y="4095750"/>
          <a:ext cx="1409700" cy="762000"/>
        </a:xfrm>
        <a:prstGeom prst="straightConnector1">
          <a:avLst/>
        </a:prstGeom>
        <a:ln w="38100">
          <a:headEnd type="none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26</xdr:row>
      <xdr:rowOff>304800</xdr:rowOff>
    </xdr:from>
    <xdr:to>
      <xdr:col>4</xdr:col>
      <xdr:colOff>800100</xdr:colOff>
      <xdr:row>28</xdr:row>
      <xdr:rowOff>66675</xdr:rowOff>
    </xdr:to>
    <xdr:sp macro="" textlink="">
      <xdr:nvSpPr>
        <xdr:cNvPr id="17" name="ZoneTexte 16"/>
        <xdr:cNvSpPr txBox="1"/>
      </xdr:nvSpPr>
      <xdr:spPr>
        <a:xfrm>
          <a:off x="1790700" y="9725025"/>
          <a:ext cx="2543175" cy="552450"/>
        </a:xfrm>
        <a:prstGeom prst="rect">
          <a:avLst/>
        </a:prstGeom>
        <a:ln w="19050">
          <a:headEnd type="none"/>
          <a:tailEnd type="none"/>
        </a:ln>
      </xdr:spPr>
      <xdr:style>
        <a:lnRef idx="2">
          <a:schemeClr val="accent5"/>
        </a:lnRef>
        <a:fillRef idx="1">
          <a:schemeClr val="bg1"/>
        </a:fillRef>
        <a:effectRef idx="0">
          <a:schemeClr val="accent5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Indiquez dans cette case le nombre</a:t>
          </a:r>
          <a:r>
            <a:rPr lang="fr-FR" sz="1200" b="1" baseline="0"/>
            <a:t> de m3 que vous avez consommé</a:t>
          </a:r>
          <a:endParaRPr lang="fr-FR" sz="1200" b="1"/>
        </a:p>
      </xdr:txBody>
    </xdr:sp>
    <xdr:clientData/>
  </xdr:twoCellAnchor>
  <xdr:twoCellAnchor>
    <xdr:from>
      <xdr:col>4</xdr:col>
      <xdr:colOff>800100</xdr:colOff>
      <xdr:row>24</xdr:row>
      <xdr:rowOff>352425</xdr:rowOff>
    </xdr:from>
    <xdr:to>
      <xdr:col>5</xdr:col>
      <xdr:colOff>485775</xdr:colOff>
      <xdr:row>26</xdr:row>
      <xdr:rowOff>285750</xdr:rowOff>
    </xdr:to>
    <xdr:cxnSp macro="">
      <xdr:nvCxnSpPr>
        <xdr:cNvPr id="18" name="Connecteur droit avec flèche 17"/>
        <xdr:cNvCxnSpPr/>
      </xdr:nvCxnSpPr>
      <xdr:spPr>
        <a:xfrm flipV="1">
          <a:off x="4333875" y="8943975"/>
          <a:ext cx="1409700" cy="762000"/>
        </a:xfrm>
        <a:prstGeom prst="straightConnector1">
          <a:avLst/>
        </a:prstGeom>
        <a:ln w="38100">
          <a:headEnd type="none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workbookViewId="0" topLeftCell="A1">
      <selection activeCell="D38" sqref="D38"/>
    </sheetView>
  </sheetViews>
  <sheetFormatPr defaultColWidth="11.421875" defaultRowHeight="15"/>
  <cols>
    <col min="3" max="3" width="14.7109375" style="0" customWidth="1"/>
    <col min="4" max="4" width="15.421875" style="0" customWidth="1"/>
    <col min="5" max="5" width="25.8515625" style="0" customWidth="1"/>
    <col min="6" max="6" width="22.8515625" style="0" customWidth="1"/>
    <col min="7" max="7" width="19.8515625" style="0" customWidth="1"/>
    <col min="8" max="8" width="17.8515625" style="0" customWidth="1"/>
    <col min="9" max="9" width="29.7109375" style="0" customWidth="1"/>
    <col min="10" max="10" width="18.8515625" style="0" customWidth="1"/>
    <col min="11" max="11" width="34.57421875" style="0" customWidth="1"/>
  </cols>
  <sheetData>
    <row r="1" spans="1:11" ht="25.8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5.8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5.8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51.75" customHeight="1"/>
    <row r="6" spans="2:8" ht="23.4">
      <c r="B6" s="7" t="s">
        <v>13</v>
      </c>
      <c r="C6" s="7"/>
      <c r="D6" s="6"/>
      <c r="E6" s="6"/>
      <c r="F6" s="6"/>
      <c r="G6" s="6"/>
      <c r="H6" s="6"/>
    </row>
    <row r="8" ht="24" customHeight="1"/>
    <row r="9" spans="2:5" ht="30.75" customHeight="1">
      <c r="B9" s="31" t="s">
        <v>3</v>
      </c>
      <c r="C9" s="31"/>
      <c r="D9" s="31"/>
      <c r="E9" s="31"/>
    </row>
    <row r="10" spans="2:11" ht="59.25" customHeight="1">
      <c r="B10" s="29" t="s">
        <v>23</v>
      </c>
      <c r="C10" s="29" t="s">
        <v>0</v>
      </c>
      <c r="D10" s="30" t="s">
        <v>1</v>
      </c>
      <c r="E10" s="30" t="s">
        <v>2</v>
      </c>
      <c r="F10" s="15" t="s">
        <v>16</v>
      </c>
      <c r="G10" s="17" t="s">
        <v>4</v>
      </c>
      <c r="K10" s="23" t="s">
        <v>22</v>
      </c>
    </row>
    <row r="11" spans="2:11" ht="34.5" customHeight="1">
      <c r="B11" s="21">
        <v>2.4</v>
      </c>
      <c r="C11" s="1">
        <v>0.15</v>
      </c>
      <c r="D11" s="1">
        <v>0.23</v>
      </c>
      <c r="E11" s="1">
        <v>0.0532</v>
      </c>
      <c r="F11" s="24"/>
      <c r="G11" s="16">
        <f>(B11*CONSO)+(C11*CONSO)+(D11*CONSO)+(E11*CONSO)</f>
        <v>0</v>
      </c>
      <c r="H11" s="12"/>
      <c r="J11" s="14" t="s">
        <v>20</v>
      </c>
      <c r="K11" s="21">
        <v>2.4</v>
      </c>
    </row>
    <row r="12" spans="6:11" ht="30.75" customHeight="1">
      <c r="F12" s="10"/>
      <c r="G12" s="16">
        <f>G11*5.5/100</f>
        <v>0</v>
      </c>
      <c r="H12" s="1" t="s">
        <v>5</v>
      </c>
      <c r="J12" s="19"/>
      <c r="K12" s="20"/>
    </row>
    <row r="13" spans="6:11" ht="32.25" customHeight="1">
      <c r="F13" s="10"/>
      <c r="G13" s="16">
        <f>G11+G12</f>
        <v>0</v>
      </c>
      <c r="H13" s="1" t="s">
        <v>15</v>
      </c>
      <c r="J13" s="19"/>
      <c r="K13" s="20"/>
    </row>
    <row r="14" spans="6:11" ht="30.75" customHeight="1">
      <c r="F14" s="8"/>
      <c r="G14" s="11"/>
      <c r="J14" s="19"/>
      <c r="K14" s="20"/>
    </row>
    <row r="15" ht="15">
      <c r="I15" s="22"/>
    </row>
    <row r="18" ht="31.5" customHeight="1"/>
    <row r="20" spans="2:7" ht="23.4">
      <c r="B20" s="7" t="s">
        <v>14</v>
      </c>
      <c r="C20" s="7"/>
      <c r="F20" s="4"/>
      <c r="G20" s="4"/>
    </row>
    <row r="21" ht="15">
      <c r="K21" s="2"/>
    </row>
    <row r="22" ht="26.25" customHeight="1">
      <c r="K22" s="3"/>
    </row>
    <row r="23" spans="2:11" ht="30.75" customHeight="1">
      <c r="B23" s="31" t="s">
        <v>3</v>
      </c>
      <c r="C23" s="31"/>
      <c r="D23" s="31"/>
      <c r="E23" s="31"/>
      <c r="K23" s="3"/>
    </row>
    <row r="24" spans="2:11" ht="66" customHeight="1">
      <c r="B24" s="13" t="s">
        <v>23</v>
      </c>
      <c r="C24" s="13" t="s">
        <v>0</v>
      </c>
      <c r="D24" s="14" t="s">
        <v>1</v>
      </c>
      <c r="E24" s="14" t="s">
        <v>2</v>
      </c>
      <c r="F24" s="15" t="s">
        <v>16</v>
      </c>
      <c r="G24" s="17" t="s">
        <v>4</v>
      </c>
      <c r="K24" s="3"/>
    </row>
    <row r="25" spans="2:11" ht="34.5" customHeight="1">
      <c r="B25" s="21">
        <v>2.4</v>
      </c>
      <c r="C25" s="1">
        <v>0.15</v>
      </c>
      <c r="D25" s="1">
        <v>0</v>
      </c>
      <c r="E25" s="1">
        <v>0.0532</v>
      </c>
      <c r="F25" s="25"/>
      <c r="G25" s="16">
        <f>(B25*F25)+(C25*F25)+(D25*F25)+(E25*F25)</f>
        <v>0</v>
      </c>
      <c r="H25" s="12"/>
      <c r="K25" s="3"/>
    </row>
    <row r="26" spans="6:8" ht="30.75" customHeight="1">
      <c r="F26" s="9"/>
      <c r="G26" s="16">
        <f>G25*5.5/100</f>
        <v>0</v>
      </c>
      <c r="H26" s="1" t="s">
        <v>5</v>
      </c>
    </row>
    <row r="27" spans="6:8" ht="30.75" customHeight="1">
      <c r="F27" s="10"/>
      <c r="G27" s="16">
        <f>G25+G26</f>
        <v>0</v>
      </c>
      <c r="H27" s="1" t="s">
        <v>15</v>
      </c>
    </row>
    <row r="28" spans="6:7" ht="31.5" customHeight="1">
      <c r="F28" s="8"/>
      <c r="G28" s="11"/>
    </row>
    <row r="34" spans="2:3" ht="23.4">
      <c r="B34" s="18" t="s">
        <v>17</v>
      </c>
      <c r="C34" s="18"/>
    </row>
  </sheetData>
  <sheetProtection selectLockedCells="1"/>
  <mergeCells count="5">
    <mergeCell ref="B23:E23"/>
    <mergeCell ref="A1:K1"/>
    <mergeCell ref="A2:K2"/>
    <mergeCell ref="A3:K3"/>
    <mergeCell ref="B9:E9"/>
  </mergeCells>
  <printOptions/>
  <pageMargins left="0.7" right="0.7" top="0.75" bottom="0.75" header="0.3" footer="0.3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8"/>
  <sheetViews>
    <sheetView workbookViewId="0" topLeftCell="A1">
      <selection activeCell="E8" sqref="E8"/>
    </sheetView>
  </sheetViews>
  <sheetFormatPr defaultColWidth="11.421875" defaultRowHeight="15"/>
  <cols>
    <col min="5" max="5" width="11.8515625" style="0" bestFit="1" customWidth="1"/>
  </cols>
  <sheetData>
    <row r="3" spans="2:3" ht="15">
      <c r="B3" t="s">
        <v>6</v>
      </c>
      <c r="C3" t="s">
        <v>7</v>
      </c>
    </row>
    <row r="4" spans="2:5" ht="15">
      <c r="B4" t="s">
        <v>8</v>
      </c>
      <c r="C4">
        <v>1.9</v>
      </c>
      <c r="D4">
        <f>IF(EAU!$F$11&lt;=300,EAU!$F$11,300)</f>
        <v>0</v>
      </c>
      <c r="E4" s="5">
        <f>C4*D4</f>
        <v>0</v>
      </c>
    </row>
    <row r="5" spans="2:5" ht="15">
      <c r="B5" t="s">
        <v>9</v>
      </c>
      <c r="C5">
        <v>1.7</v>
      </c>
      <c r="D5">
        <f>IF(AND(EAU!$F$11&lt;=1000,EAU!$F$11&gt;300),EAU!$F$11-D4,IF(EAU!$F$11&gt;1000,700,0))</f>
        <v>0</v>
      </c>
      <c r="E5" s="5">
        <f>C5*D5</f>
        <v>0</v>
      </c>
    </row>
    <row r="6" spans="2:5" ht="15">
      <c r="B6" t="s">
        <v>10</v>
      </c>
      <c r="C6">
        <v>1.53</v>
      </c>
      <c r="D6">
        <f>IF(AND(EAU!$F$11&lt;=6000,EAU!$F$11&gt;100),EAU!$F$11-D5-D4,IF(EAU!$F$11&gt;6000,5000,0))</f>
        <v>0</v>
      </c>
      <c r="E6" s="5">
        <f>C6*D6</f>
        <v>0</v>
      </c>
    </row>
    <row r="7" spans="2:5" ht="15">
      <c r="B7" t="s">
        <v>11</v>
      </c>
      <c r="C7">
        <v>1.3</v>
      </c>
      <c r="D7" t="b">
        <f>IF(EAU!$F$11&gt;6000,EAU!$F$11-D4-D5-D6)</f>
        <v>0</v>
      </c>
      <c r="E7" s="5">
        <f>C7*D7</f>
        <v>0</v>
      </c>
    </row>
    <row r="8" spans="4:5" ht="15">
      <c r="D8" t="s">
        <v>12</v>
      </c>
      <c r="E8" s="5">
        <f>SUM(E4:E7)</f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Guilène THOMAS</dc:creator>
  <cp:keywords/>
  <dc:description/>
  <cp:lastModifiedBy>Jean DELANOY</cp:lastModifiedBy>
  <cp:lastPrinted>2018-09-21T13:30:08Z</cp:lastPrinted>
  <dcterms:created xsi:type="dcterms:W3CDTF">2018-07-18T12:08:26Z</dcterms:created>
  <dcterms:modified xsi:type="dcterms:W3CDTF">2024-01-31T13:27:49Z</dcterms:modified>
  <cp:category/>
  <cp:version/>
  <cp:contentType/>
  <cp:contentStatus/>
</cp:coreProperties>
</file>